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3"/>
  </bookViews>
  <sheets>
    <sheet name="Bay0_points" sheetId="1" r:id="rId1"/>
    <sheet name="Bay0" sheetId="2" r:id="rId2"/>
    <sheet name="Bay4_points" sheetId="3" r:id="rId3"/>
    <sheet name="Bay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<sst xmlns="http://schemas.openxmlformats.org/spreadsheetml/2006/main" count="42" uniqueCount="19">
  <si>
    <t>State Bay 0</t>
  </si>
  <si>
    <t>External supply</t>
  </si>
  <si>
    <t>DeltaV</t>
  </si>
  <si>
    <t>DeltaCnts</t>
  </si>
  <si>
    <t>Calib current</t>
  </si>
  <si>
    <t>Ext Value(+1) - Value</t>
  </si>
  <si>
    <t>Measured Value(+1) - Value</t>
  </si>
  <si>
    <t>Cnts(+1) - Cnts</t>
  </si>
  <si>
    <t>C-off/T-off</t>
  </si>
  <si>
    <t>C-on/T-off</t>
  </si>
  <si>
    <t>C-off/T-on</t>
  </si>
  <si>
    <t>C-onn/T-on</t>
  </si>
  <si>
    <t>GLAT1752</t>
  </si>
  <si>
    <t>GLAT2490</t>
  </si>
  <si>
    <t>Adjusted value</t>
  </si>
  <si>
    <t>State Bay 4</t>
  </si>
  <si>
    <t>GLAT1753</t>
  </si>
  <si>
    <t>GLAT2491</t>
  </si>
  <si>
    <t>Missing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</si>
</sst>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Bay0!$F$14:$F$17</c:f>
              <c:numCache>
                <c:ptCount val="4"/>
                <c:pt idx="0">
                  <c:v>0.1407264932410166</c:v>
                </c:pt>
                <c:pt idx="1">
                  <c:v>0.3774451428503989</c:v>
                </c:pt>
                <c:pt idx="2">
                  <c:v>0.7198084989231652</c:v>
                </c:pt>
                <c:pt idx="3">
                  <c:v>0.9601919108631334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Bay0!$F$5:$F$8</c:f>
              <c:numCache>
                <c:ptCount val="4"/>
                <c:pt idx="0">
                  <c:v>0.14110262894047532</c:v>
                </c:pt>
                <c:pt idx="1">
                  <c:v>0.37725791258622365</c:v>
                </c:pt>
                <c:pt idx="2">
                  <c:v>0.7189801457306091</c:v>
                </c:pt>
                <c:pt idx="3">
                  <c:v>0.9608313586204038</c:v>
                </c:pt>
              </c:numCache>
            </c:numRef>
          </c:val>
          <c:smooth val="0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Bay4!$F$9:$F$11</c:f>
              <c:numCache>
                <c:ptCount val="3"/>
                <c:pt idx="0">
                  <c:v>0.17284686313541622</c:v>
                </c:pt>
                <c:pt idx="1">
                  <c:v>0.41702505150694535</c:v>
                </c:pt>
                <c:pt idx="2">
                  <c:v>1.0097876262997514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Bay4!$F$20:$F$22</c:f>
              <c:numCache>
                <c:ptCount val="3"/>
                <c:pt idx="0">
                  <c:v>0.17752538258163433</c:v>
                </c:pt>
                <c:pt idx="1">
                  <c:v>0.4105328780825215</c:v>
                </c:pt>
                <c:pt idx="2">
                  <c:v>1.011601280277957</c:v>
                </c:pt>
              </c:numCache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3393"/>
        <c:crosses val="autoZero"/>
        <c:auto val="1"/>
        <c:lblOffset val="100"/>
        <c:noMultiLvlLbl val="0"/>
      </c:catAx>
      <c:valAx>
        <c:axId val="8773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30" sqref="E30"/>
    </sheetView>
  </sheetViews>
  <sheetFormatPr defaultColWidth="9.140625" defaultRowHeight="12.75"/>
  <cols>
    <col min="1" max="1" width="12.57421875" style="0" bestFit="1" customWidth="1"/>
    <col min="2" max="2" width="14.00390625" style="0" bestFit="1" customWidth="1"/>
    <col min="3" max="4" width="12.00390625" style="0" bestFit="1" customWidth="1"/>
    <col min="5" max="5" width="13.140625" style="0" bestFit="1" customWidth="1"/>
    <col min="6" max="6" width="12.00390625" style="0" bestFit="1" customWidth="1"/>
    <col min="7" max="7" width="19.140625" style="0" bestFit="1" customWidth="1"/>
    <col min="8" max="8" width="24.57421875" style="0" bestFit="1" customWidth="1"/>
    <col min="9" max="9" width="13.851562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14</v>
      </c>
      <c r="F1" t="s">
        <v>4</v>
      </c>
      <c r="G1" t="s">
        <v>5</v>
      </c>
      <c r="H1" t="s">
        <v>6</v>
      </c>
      <c r="I1" t="s">
        <v>7</v>
      </c>
    </row>
    <row r="2" ht="12.75">
      <c r="A2" t="s">
        <v>12</v>
      </c>
    </row>
    <row r="3" ht="12.75">
      <c r="A3" s="3">
        <v>66.973583</v>
      </c>
    </row>
    <row r="4" ht="12.75">
      <c r="A4" s="3">
        <v>-1.518328</v>
      </c>
    </row>
    <row r="5" spans="1:9" ht="12.75">
      <c r="A5" t="s">
        <v>8</v>
      </c>
      <c r="B5">
        <v>0.55</v>
      </c>
      <c r="C5">
        <v>0.327564488</v>
      </c>
      <c r="D5">
        <f>C5/0.008071</f>
        <v>40.58536587783422</v>
      </c>
      <c r="E5">
        <f>D5*2.5/4095</f>
        <v>0.024777390645808438</v>
      </c>
      <c r="F5">
        <f>A3*E5+A4</f>
        <v>0.14110262894047532</v>
      </c>
      <c r="G5">
        <f>B6-B5</f>
        <v>0.238</v>
      </c>
      <c r="H5">
        <f>F6-F5</f>
        <v>0.23615528364574834</v>
      </c>
      <c r="I5">
        <f>D6-D5</f>
        <v>5.775745260810311</v>
      </c>
    </row>
    <row r="6" spans="1:9" ht="12.75">
      <c r="A6" t="s">
        <v>9</v>
      </c>
      <c r="B6">
        <v>0.788</v>
      </c>
      <c r="C6">
        <v>0.374180528</v>
      </c>
      <c r="D6">
        <f>C6/0.008071</f>
        <v>46.36111113864453</v>
      </c>
      <c r="E6">
        <f>D6*2.5/4095</f>
        <v>0.02830348665362914</v>
      </c>
      <c r="F6">
        <f>A3*E6+A4</f>
        <v>0.37725791258622365</v>
      </c>
      <c r="G6">
        <f>B7-B6</f>
        <v>0.34999999999999987</v>
      </c>
      <c r="H6">
        <f>F7-F6</f>
        <v>0.34172223314438543</v>
      </c>
      <c r="I6">
        <f>D7-D6</f>
        <v>8.357638830380374</v>
      </c>
    </row>
    <row r="7" spans="1:9" ht="12.75">
      <c r="A7" t="s">
        <v>10</v>
      </c>
      <c r="B7">
        <v>1.138</v>
      </c>
      <c r="C7">
        <v>0.441635031</v>
      </c>
      <c r="D7">
        <f>C7/0.008071</f>
        <v>54.718749969024906</v>
      </c>
      <c r="E7">
        <f>D7*2.5/4095</f>
        <v>0.03340583026191997</v>
      </c>
      <c r="F7">
        <f>A3*E7+A4</f>
        <v>0.7189801457306091</v>
      </c>
      <c r="G7">
        <f>B8-B7</f>
        <v>0.2370000000000001</v>
      </c>
      <c r="H7">
        <f>F8-F7</f>
        <v>0.24185121288979472</v>
      </c>
      <c r="I7">
        <f>D8-D7</f>
        <v>5.915052905464002</v>
      </c>
    </row>
    <row r="8" spans="1:6" ht="12.75">
      <c r="A8" t="s">
        <v>11</v>
      </c>
      <c r="B8">
        <v>1.375</v>
      </c>
      <c r="C8">
        <v>0.489375423</v>
      </c>
      <c r="D8">
        <f>C8/0.008071</f>
        <v>60.63380287448891</v>
      </c>
      <c r="E8">
        <f>D8*2.5/4095</f>
        <v>0.03701697367184915</v>
      </c>
      <c r="F8">
        <f>A3*E8+A4</f>
        <v>0.9608313586204038</v>
      </c>
    </row>
    <row r="11" ht="12.75">
      <c r="A11" t="s">
        <v>13</v>
      </c>
    </row>
    <row r="12" ht="12.75">
      <c r="A12" s="3">
        <f>LINEST(F5:F8,E14:E17,TRUE,TRUE)</f>
        <v>66.4736455830004</v>
      </c>
    </row>
    <row r="13" ht="12.75">
      <c r="A13" s="3">
        <f>INTERCEPT(F5:F8,E14:E17)</f>
        <v>-0.8168310642050769</v>
      </c>
    </row>
    <row r="14" spans="1:9" ht="12.75">
      <c r="A14" t="s">
        <v>8</v>
      </c>
      <c r="B14">
        <v>0.55</v>
      </c>
      <c r="C14">
        <v>0.190439326</v>
      </c>
      <c r="D14">
        <f>C14/0.008071</f>
        <v>23.595505637467475</v>
      </c>
      <c r="E14">
        <f>D14*2.5/4095</f>
        <v>0.014405070596744491</v>
      </c>
      <c r="F14">
        <f>A12*E14+A13</f>
        <v>0.1407264932410166</v>
      </c>
      <c r="G14">
        <f>B15-B14</f>
        <v>0.238</v>
      </c>
      <c r="H14">
        <f>F15-F14</f>
        <v>0.23671864960938227</v>
      </c>
      <c r="I14">
        <f>D15-D14</f>
        <v>5.833065791103955</v>
      </c>
    </row>
    <row r="15" spans="1:9" ht="12.75">
      <c r="A15" t="s">
        <v>9</v>
      </c>
      <c r="B15">
        <v>0.788</v>
      </c>
      <c r="C15">
        <v>0.237518</v>
      </c>
      <c r="D15">
        <f>C15/0.008071</f>
        <v>29.42857142857143</v>
      </c>
      <c r="E15">
        <f>D15*2.5/4095</f>
        <v>0.017966160823303684</v>
      </c>
      <c r="F15">
        <f>A12*E15+A13</f>
        <v>0.3774451428503989</v>
      </c>
      <c r="G15">
        <f>B16-B15</f>
        <v>0.34999999999999987</v>
      </c>
      <c r="H15">
        <f>F16-F15</f>
        <v>0.34236335607276636</v>
      </c>
      <c r="I15">
        <f>D16-D15</f>
        <v>8.436293396109527</v>
      </c>
    </row>
    <row r="16" spans="1:9" ht="12.75">
      <c r="A16" t="s">
        <v>10</v>
      </c>
      <c r="B16">
        <v>1.138</v>
      </c>
      <c r="C16">
        <v>0.305607324</v>
      </c>
      <c r="D16">
        <f>C16/0.008071</f>
        <v>37.86486482468096</v>
      </c>
      <c r="E16">
        <f>D16*2.5/4095</f>
        <v>0.023116523091990814</v>
      </c>
      <c r="F16">
        <f>A12*E16+A13</f>
        <v>0.7198084989231652</v>
      </c>
      <c r="G16">
        <f>B17-B16</f>
        <v>0.2370000000000001</v>
      </c>
      <c r="H16">
        <f>F17-F16</f>
        <v>0.24038341193996815</v>
      </c>
      <c r="I16">
        <f>D17-D16</f>
        <v>5.923370462148426</v>
      </c>
    </row>
    <row r="17" spans="1:6" ht="12.75">
      <c r="A17" t="s">
        <v>11</v>
      </c>
      <c r="B17">
        <v>1.375</v>
      </c>
      <c r="C17">
        <v>0.353414847</v>
      </c>
      <c r="D17">
        <f>C17/0.008071</f>
        <v>43.788235286829384</v>
      </c>
      <c r="E17">
        <f>D17*2.5/4095</f>
        <v>0.026732744375353713</v>
      </c>
      <c r="F17">
        <f>A12*E17+A13</f>
        <v>0.9601919108631334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20" activeCellId="1" sqref="F9:F11 E20:E22"/>
    </sheetView>
  </sheetViews>
  <sheetFormatPr defaultColWidth="9.140625" defaultRowHeight="12.75"/>
  <cols>
    <col min="1" max="1" width="12.57421875" style="0" bestFit="1" customWidth="1"/>
    <col min="2" max="2" width="14.00390625" style="0" bestFit="1" customWidth="1"/>
    <col min="3" max="4" width="12.00390625" style="0" bestFit="1" customWidth="1"/>
    <col min="5" max="5" width="13.140625" style="0" bestFit="1" customWidth="1"/>
    <col min="6" max="6" width="12.00390625" style="0" bestFit="1" customWidth="1"/>
    <col min="7" max="7" width="19.140625" style="0" bestFit="1" customWidth="1"/>
    <col min="8" max="8" width="24.57421875" style="0" bestFit="1" customWidth="1"/>
    <col min="9" max="9" width="13.8515625" style="0" bestFit="1" customWidth="1"/>
  </cols>
  <sheetData>
    <row r="1" spans="1:9" ht="12.75">
      <c r="A1" t="s">
        <v>15</v>
      </c>
      <c r="B1" t="s">
        <v>1</v>
      </c>
      <c r="C1" t="s">
        <v>2</v>
      </c>
      <c r="D1" t="s">
        <v>3</v>
      </c>
      <c r="E1" t="s">
        <v>14</v>
      </c>
      <c r="F1" t="s">
        <v>4</v>
      </c>
      <c r="G1" t="s">
        <v>5</v>
      </c>
      <c r="H1" t="s">
        <v>6</v>
      </c>
      <c r="I1" t="s">
        <v>7</v>
      </c>
    </row>
    <row r="2" ht="12.75">
      <c r="A2" t="s">
        <v>16</v>
      </c>
    </row>
    <row r="3" ht="12.75">
      <c r="A3" s="3">
        <v>66.510847</v>
      </c>
    </row>
    <row r="4" ht="12.75">
      <c r="A4" s="3">
        <v>0.06475</v>
      </c>
    </row>
    <row r="5" spans="1:9" ht="12.75">
      <c r="A5" t="s">
        <v>8</v>
      </c>
      <c r="B5">
        <v>0.55</v>
      </c>
      <c r="C5">
        <v>0.021486311</v>
      </c>
      <c r="D5">
        <f>C5/0.008071</f>
        <v>2.6621621856027753</v>
      </c>
      <c r="E5">
        <f>D5*2.5/4095</f>
        <v>0.0016252516395621338</v>
      </c>
      <c r="F5">
        <f>A3*E5+A4</f>
        <v>0.17284686313541622</v>
      </c>
      <c r="G5">
        <f>B6-B5</f>
        <v>0.238</v>
      </c>
      <c r="H5">
        <f>F6-F5</f>
        <v>0.24417818837152913</v>
      </c>
      <c r="I5">
        <f>D6-D5</f>
        <v>6.013513443191674</v>
      </c>
    </row>
    <row r="6" spans="1:9" ht="12.75">
      <c r="A6" t="s">
        <v>9</v>
      </c>
      <c r="B6">
        <v>0.788</v>
      </c>
      <c r="C6">
        <v>0.070021378</v>
      </c>
      <c r="D6">
        <f>C6/0.008071</f>
        <v>8.67567562879445</v>
      </c>
      <c r="E6">
        <f>D6*2.5/4095</f>
        <v>0.00529650526788428</v>
      </c>
      <c r="F6">
        <f>A3*E6+A4</f>
        <v>0.41702505150694535</v>
      </c>
      <c r="G6">
        <f>B8-B6</f>
        <v>0.587</v>
      </c>
      <c r="H6">
        <f>F8-F6</f>
        <v>0.592762574792806</v>
      </c>
      <c r="I6">
        <f>D8-D6</f>
        <v>14.598296989220666</v>
      </c>
    </row>
    <row r="7" spans="1:6" ht="12.75">
      <c r="A7" t="s">
        <v>10</v>
      </c>
      <c r="B7">
        <v>1.138</v>
      </c>
      <c r="C7">
        <v>0.138215875</v>
      </c>
      <c r="D7">
        <f>C7/0.008071</f>
        <v>17.125</v>
      </c>
      <c r="E7">
        <f>D7*2.5/4095</f>
        <v>0.010454822954822954</v>
      </c>
      <c r="F7">
        <f>A3*E7+A4</f>
        <v>0.7601091299603173</v>
      </c>
    </row>
    <row r="8" spans="1:6" ht="12.75">
      <c r="A8" t="s">
        <v>11</v>
      </c>
      <c r="B8">
        <v>1.375</v>
      </c>
      <c r="C8">
        <v>0.187844233</v>
      </c>
      <c r="D8">
        <f>C8/0.008071</f>
        <v>23.273972618015115</v>
      </c>
      <c r="E8">
        <f>D8*2.5/4095</f>
        <v>0.01420877449207272</v>
      </c>
      <c r="F8">
        <f>A3*E8+A4</f>
        <v>1.0097876262997514</v>
      </c>
    </row>
    <row r="9" ht="12.75">
      <c r="F9" s="2">
        <f>A3*E5+A4</f>
        <v>0.17284686313541622</v>
      </c>
    </row>
    <row r="10" ht="12.75">
      <c r="F10" s="2">
        <f>A3*E6+A4</f>
        <v>0.41702505150694535</v>
      </c>
    </row>
    <row r="11" ht="12.75">
      <c r="F11" s="2">
        <f>A3*E8+A4</f>
        <v>1.0097876262997514</v>
      </c>
    </row>
    <row r="13" ht="12.75">
      <c r="A13" t="s">
        <v>17</v>
      </c>
    </row>
    <row r="14" ht="12.75">
      <c r="A14" s="3">
        <f>LINEST(F9:F11,E20:E22,TRUE,TRUE)</f>
        <v>67.1909667148314</v>
      </c>
    </row>
    <row r="15" ht="12.75">
      <c r="A15" s="3">
        <f>INTERCEPT(F9:F11,E20:E22)</f>
        <v>0.17479070580752915</v>
      </c>
    </row>
    <row r="16" spans="1:9" ht="12.75">
      <c r="A16" t="s">
        <v>8</v>
      </c>
      <c r="B16">
        <v>0.55</v>
      </c>
      <c r="C16">
        <v>0.000538067</v>
      </c>
      <c r="D16">
        <f>C16/0.008071</f>
        <v>0.0666667079667947</v>
      </c>
      <c r="E16">
        <f>D16*2.5/4095</f>
        <v>4.070006591379408E-05</v>
      </c>
      <c r="F16">
        <f>A14*E16+A15</f>
        <v>0.17752538258163433</v>
      </c>
      <c r="G16">
        <f>B17-B16</f>
        <v>0.238</v>
      </c>
      <c r="H16">
        <f>F17-F16</f>
        <v>0.23300749550088715</v>
      </c>
      <c r="I16">
        <f>D17-D16</f>
        <v>5.680321273695948</v>
      </c>
    </row>
    <row r="17" spans="1:9" ht="12.75">
      <c r="A17" t="s">
        <v>9</v>
      </c>
      <c r="B17">
        <v>0.788</v>
      </c>
      <c r="C17">
        <v>0.04638394</v>
      </c>
      <c r="D17">
        <f>C17/0.008071</f>
        <v>5.746987981662743</v>
      </c>
      <c r="E17">
        <f>D17*2.5/4095</f>
        <v>0.0035085396713447755</v>
      </c>
      <c r="F17">
        <f>A14*E17+A15</f>
        <v>0.4105328780825215</v>
      </c>
      <c r="G17">
        <f>B19-B17</f>
        <v>0.587</v>
      </c>
      <c r="H17">
        <f>F19-F17</f>
        <v>0.6010684021954356</v>
      </c>
      <c r="I17">
        <f>D19-D17</f>
        <v>14.653012018337256</v>
      </c>
    </row>
    <row r="18" spans="1:6" ht="12.75">
      <c r="A18" t="s">
        <v>10</v>
      </c>
      <c r="B18">
        <v>1.138</v>
      </c>
      <c r="C18" s="1" t="s">
        <v>18</v>
      </c>
      <c r="D18" s="1" t="s">
        <v>18</v>
      </c>
      <c r="E18" s="1" t="s">
        <v>18</v>
      </c>
      <c r="F18" s="1" t="s">
        <v>18</v>
      </c>
    </row>
    <row r="19" spans="1:6" ht="12.75">
      <c r="A19" t="s">
        <v>11</v>
      </c>
      <c r="B19">
        <v>1.375</v>
      </c>
      <c r="C19">
        <v>0.1646484</v>
      </c>
      <c r="D19">
        <f>C19/0.008071</f>
        <v>20.4</v>
      </c>
      <c r="E19">
        <f>D19*2.5/4095</f>
        <v>0.012454212454212455</v>
      </c>
      <c r="F19">
        <f>A14*E19+A15</f>
        <v>1.011601280277957</v>
      </c>
    </row>
    <row r="20" spans="5:6" ht="12.75">
      <c r="E20" s="2">
        <f>D16*2.5/4095</f>
        <v>4.070006591379408E-05</v>
      </c>
      <c r="F20" s="2">
        <f>A14*E16+A15</f>
        <v>0.17752538258163433</v>
      </c>
    </row>
    <row r="21" spans="5:6" ht="12.75">
      <c r="E21" s="2">
        <f>D17*2.5/4095</f>
        <v>0.0035085396713447755</v>
      </c>
      <c r="F21" s="2">
        <f>A14*E17+A15</f>
        <v>0.4105328780825215</v>
      </c>
    </row>
    <row r="22" spans="5:6" ht="12.75">
      <c r="E22" s="2">
        <f>D19*2.5/4095</f>
        <v>0.012454212454212455</v>
      </c>
      <c r="F22" s="2">
        <f>A14*E19+A15</f>
        <v>1.011601280277957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leosap</dc:creator>
  <cp:keywords/>
  <dc:description/>
  <cp:lastModifiedBy>leosap</cp:lastModifiedBy>
  <dcterms:created xsi:type="dcterms:W3CDTF">2005-09-06T23:33:20Z</dcterms:created>
  <dcterms:modified xsi:type="dcterms:W3CDTF">2005-09-07T00:21:04Z</dcterms:modified>
  <cp:category/>
  <cp:version/>
  <cp:contentType/>
  <cp:contentStatus/>
</cp:coreProperties>
</file>